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за бюджет 2026\"/>
    </mc:Choice>
  </mc:AlternateContent>
  <bookViews>
    <workbookView xWindow="0" yWindow="0" windowWidth="28800" windowHeight="1233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5" i="1" l="1"/>
  <c r="B54" i="1"/>
  <c r="B53" i="1"/>
  <c r="B52" i="1"/>
  <c r="B51" i="1"/>
  <c r="B50" i="1"/>
  <c r="B48" i="1"/>
  <c r="B47" i="1"/>
  <c r="B46" i="1"/>
  <c r="B45" i="1"/>
  <c r="B44" i="1"/>
  <c r="B43" i="1"/>
  <c r="B42" i="1"/>
  <c r="B41" i="1"/>
  <c r="B40" i="1" s="1"/>
  <c r="B39" i="1"/>
  <c r="B38" i="1"/>
  <c r="B37" i="1"/>
  <c r="B36" i="1"/>
  <c r="B35" i="1"/>
  <c r="B34" i="1"/>
  <c r="B33" i="1"/>
  <c r="B30" i="1"/>
  <c r="B28" i="1" s="1"/>
  <c r="B27" i="1"/>
  <c r="B26" i="1" s="1"/>
  <c r="B25" i="1"/>
  <c r="B24" i="1" s="1"/>
  <c r="B23" i="1"/>
  <c r="B22" i="1"/>
  <c r="B21" i="1"/>
  <c r="B19" i="1" s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 l="1"/>
  <c r="B32" i="1"/>
  <c r="B31" i="1" s="1"/>
</calcChain>
</file>

<file path=xl/sharedStrings.xml><?xml version="1.0" encoding="utf-8"?>
<sst xmlns="http://schemas.openxmlformats.org/spreadsheetml/2006/main" count="54" uniqueCount="38">
  <si>
    <t xml:space="preserve"> Рамка на Бюджет 2026 година на община Куклен                  </t>
  </si>
  <si>
    <t xml:space="preserve">ПРИХОДИ </t>
  </si>
  <si>
    <t>ДЪРЖАВНИ ПРИХОДИ</t>
  </si>
  <si>
    <t>Обща субсидия</t>
  </si>
  <si>
    <t>Местни приходи ПГпоСС</t>
  </si>
  <si>
    <t>Временни безлихвени заеми</t>
  </si>
  <si>
    <t>Операции с финансови активи и пасиви</t>
  </si>
  <si>
    <t>Преходен остатък</t>
  </si>
  <si>
    <t>МЕСТНИ ПРИХОДИ</t>
  </si>
  <si>
    <t>Имуществени и други данъци</t>
  </si>
  <si>
    <t>Приходи и доходи от собственост</t>
  </si>
  <si>
    <t>Общински такси</t>
  </si>
  <si>
    <t>Глоби,санкции и наказателни лихви</t>
  </si>
  <si>
    <t>Други неданъчни приходи</t>
  </si>
  <si>
    <t xml:space="preserve">Внесени ДДС и други данъци върху продажбите </t>
  </si>
  <si>
    <t>Постъпления от продажба на нефинансови активи</t>
  </si>
  <si>
    <t>Приходи от концесии</t>
  </si>
  <si>
    <t>Взаимоотношения с централния бюджет</t>
  </si>
  <si>
    <t>Обща изравнителна субсидия</t>
  </si>
  <si>
    <t>Зимно поддържане и снегопочистване</t>
  </si>
  <si>
    <t>Целева субсидия за капиталови разходи</t>
  </si>
  <si>
    <t xml:space="preserve">Трансфери за други целеви разходи </t>
  </si>
  <si>
    <t>Трансфери</t>
  </si>
  <si>
    <t>Трансфери между бюджети</t>
  </si>
  <si>
    <t>Придобиване на дялове, акции и съучастия</t>
  </si>
  <si>
    <t>РАЗХОДИ</t>
  </si>
  <si>
    <t>ДЪРЖАВНИ РАЗХОДИ</t>
  </si>
  <si>
    <t>Функция Общодържавни служби</t>
  </si>
  <si>
    <t>Функция Отбрана и сигурност</t>
  </si>
  <si>
    <t>Функция Образование</t>
  </si>
  <si>
    <t>Функция Здравеопазване</t>
  </si>
  <si>
    <t>Функция Социално осигуряване, подпомагане и грижи</t>
  </si>
  <si>
    <t>Функция Култура, спорт, почивни дейности и религиозно дело</t>
  </si>
  <si>
    <t>Функция Икономически дейности и услуги</t>
  </si>
  <si>
    <t>ДОФИНАНСИРАНЕ НА ДЪРЖ. ДЕЙНОСТИ С МЕСТНИ ПРИХОДИ</t>
  </si>
  <si>
    <t>МЕСТНИ РАЗХОДИ</t>
  </si>
  <si>
    <t>Функция жилищно строителство, благоустройство, комунално стопанство и опазване на околната среда</t>
  </si>
  <si>
    <t>Функция Разходи, некласифицирани в другите функции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</si>
</sst>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/>
    <xf numFmtId="3" fontId="1" fillId="2" borderId="2" xfId="0" applyNumberFormat="1" applyFont="1" applyFill="1" applyBorder="1"/>
    <xf numFmtId="3" fontId="3" fillId="0" borderId="0" xfId="0" applyNumberFormat="1" applyFont="1"/>
    <xf numFmtId="0" fontId="1" fillId="0" borderId="2" xfId="0" applyFont="1" applyFill="1" applyBorder="1"/>
    <xf numFmtId="3" fontId="1" fillId="3" borderId="2" xfId="0" applyNumberFormat="1" applyFont="1" applyFill="1" applyBorder="1"/>
    <xf numFmtId="0" fontId="2" fillId="0" borderId="2" xfId="0" applyFont="1" applyFill="1" applyBorder="1"/>
    <xf numFmtId="3" fontId="2" fillId="0" borderId="2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/>
    <xf numFmtId="0" fontId="1" fillId="0" borderId="2" xfId="0" applyFont="1" applyBorder="1" applyAlignment="1">
      <alignment vertical="top" wrapText="1"/>
    </xf>
    <xf numFmtId="3" fontId="1" fillId="3" borderId="2" xfId="0" applyNumberFormat="1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vertical="top" wrapText="1"/>
    </xf>
    <xf numFmtId="3" fontId="4" fillId="3" borderId="2" xfId="0" applyNumberFormat="1" applyFont="1" applyFill="1" applyBorder="1"/>
    <xf numFmtId="0" fontId="2" fillId="0" borderId="2" xfId="0" applyFont="1" applyBorder="1"/>
    <xf numFmtId="3" fontId="2" fillId="0" borderId="2" xfId="0" applyNumberFormat="1" applyFont="1" applyBorder="1"/>
    <xf numFmtId="2" fontId="2" fillId="0" borderId="0" xfId="0" applyNumberFormat="1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wrapText="1"/>
    </xf>
    <xf numFmtId="3" fontId="1" fillId="3" borderId="2" xfId="0" applyNumberFormat="1" applyFont="1" applyFill="1" applyBorder="1" applyAlignment="1">
      <alignment horizontal="right" wrapText="1"/>
    </xf>
    <xf numFmtId="1" fontId="2" fillId="0" borderId="0" xfId="0" applyNumberFormat="1" applyFont="1"/>
    <xf numFmtId="0" fontId="1" fillId="0" borderId="2" xfId="0" applyFont="1" applyFill="1" applyBorder="1" applyAlignment="1">
      <alignment horizontal="left"/>
    </xf>
    <xf numFmtId="3" fontId="1" fillId="3" borderId="2" xfId="0" applyNumberFormat="1" applyFont="1" applyFill="1" applyBorder="1" applyAlignment="1">
      <alignment horizontal="right"/>
    </xf>
    <xf numFmtId="3" fontId="2" fillId="4" borderId="2" xfId="0" applyNumberFormat="1" applyFont="1" applyFill="1" applyBorder="1"/>
    <xf numFmtId="3" fontId="2" fillId="0" borderId="2" xfId="0" applyNumberFormat="1" applyFont="1" applyFill="1" applyBorder="1" applyAlignment="1">
      <alignment wrapText="1"/>
    </xf>
    <xf numFmtId="3" fontId="2" fillId="4" borderId="2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8;&#1080;&#1093;&#1086;&#1076;&#1080;-&#1088;&#1072;&#1079;&#1093;&#1086;&#1076;&#1080;/&#1041;&#1102;&#1076;&#1078;&#1077;&#1090;_2026_66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ходи държ"/>
      <sheetName val="приходи-местни"/>
      <sheetName val="разходи държ"/>
      <sheetName val="разходи местни"/>
      <sheetName val="разходи дофин"/>
      <sheetName val="Рекапитулация"/>
      <sheetName val="list"/>
      <sheetName val="INF"/>
    </sheetNames>
    <sheetDataSet>
      <sheetData sheetId="0">
        <row r="6">
          <cell r="Q6">
            <v>620</v>
          </cell>
        </row>
        <row r="15">
          <cell r="Q15">
            <v>4008624</v>
          </cell>
        </row>
        <row r="26">
          <cell r="Q26">
            <v>-604</v>
          </cell>
        </row>
        <row r="28">
          <cell r="Q28">
            <v>-4520</v>
          </cell>
        </row>
        <row r="30">
          <cell r="Q30">
            <v>560078</v>
          </cell>
        </row>
      </sheetData>
      <sheetData sheetId="1">
        <row r="5">
          <cell r="Q5">
            <v>2396</v>
          </cell>
        </row>
        <row r="7">
          <cell r="Q7">
            <v>1134500</v>
          </cell>
        </row>
        <row r="12">
          <cell r="Q12">
            <v>158985.4</v>
          </cell>
        </row>
        <row r="16">
          <cell r="Q16">
            <v>1054475</v>
          </cell>
        </row>
        <row r="26">
          <cell r="Q26">
            <v>34000</v>
          </cell>
        </row>
        <row r="29">
          <cell r="Q29">
            <v>8000</v>
          </cell>
        </row>
        <row r="34">
          <cell r="Q34">
            <v>-34976.788</v>
          </cell>
        </row>
        <row r="37">
          <cell r="Q37">
            <v>489072</v>
          </cell>
        </row>
        <row r="48">
          <cell r="Q48">
            <v>91800</v>
          </cell>
        </row>
        <row r="49">
          <cell r="Q49">
            <v>482700</v>
          </cell>
        </row>
        <row r="50">
          <cell r="Q50">
            <v>59300</v>
          </cell>
        </row>
        <row r="51">
          <cell r="Q51">
            <v>-718</v>
          </cell>
        </row>
        <row r="53">
          <cell r="Q53">
            <v>-12403</v>
          </cell>
        </row>
        <row r="55">
          <cell r="Q55">
            <v>82260</v>
          </cell>
        </row>
        <row r="59">
          <cell r="Q59">
            <v>965800</v>
          </cell>
        </row>
      </sheetData>
      <sheetData sheetId="2">
        <row r="37">
          <cell r="O37">
            <v>800071.01946825557</v>
          </cell>
        </row>
        <row r="65">
          <cell r="O65">
            <v>53291.563999999998</v>
          </cell>
        </row>
        <row r="83">
          <cell r="O83">
            <v>76951.960628000001</v>
          </cell>
        </row>
        <row r="122">
          <cell r="O122">
            <v>30008</v>
          </cell>
        </row>
        <row r="153">
          <cell r="O153">
            <v>870504</v>
          </cell>
        </row>
        <row r="177">
          <cell r="O177">
            <v>159764</v>
          </cell>
        </row>
        <row r="215">
          <cell r="O215">
            <v>1535197</v>
          </cell>
        </row>
        <row r="250">
          <cell r="O250">
            <v>477963</v>
          </cell>
        </row>
        <row r="266">
          <cell r="O266">
            <v>48671</v>
          </cell>
        </row>
        <row r="280">
          <cell r="O280">
            <v>35153</v>
          </cell>
        </row>
        <row r="296">
          <cell r="O296">
            <v>76870.140610899994</v>
          </cell>
        </row>
        <row r="311">
          <cell r="O311">
            <v>61052.23415597951</v>
          </cell>
        </row>
        <row r="331">
          <cell r="O331">
            <v>11895.893175020326</v>
          </cell>
        </row>
        <row r="345">
          <cell r="O345">
            <v>3681</v>
          </cell>
        </row>
        <row r="360">
          <cell r="O360">
            <v>95130.077736000007</v>
          </cell>
        </row>
        <row r="371">
          <cell r="O371">
            <v>0</v>
          </cell>
        </row>
        <row r="379">
          <cell r="O379">
            <v>112130</v>
          </cell>
        </row>
        <row r="386">
          <cell r="O386">
            <v>377</v>
          </cell>
        </row>
        <row r="393">
          <cell r="O393">
            <v>112082</v>
          </cell>
        </row>
        <row r="399">
          <cell r="O399">
            <v>3405</v>
          </cell>
        </row>
      </sheetData>
      <sheetData sheetId="3">
        <row r="37">
          <cell r="P37">
            <v>646170.22000000009</v>
          </cell>
        </row>
        <row r="63">
          <cell r="P63">
            <v>197113.64335061316</v>
          </cell>
        </row>
        <row r="111">
          <cell r="P111">
            <v>23793.1531</v>
          </cell>
        </row>
        <row r="137">
          <cell r="P137">
            <v>59710.074428052045</v>
          </cell>
        </row>
        <row r="158">
          <cell r="P158">
            <v>34154.745359200002</v>
          </cell>
        </row>
        <row r="179">
          <cell r="P179">
            <v>23346</v>
          </cell>
        </row>
        <row r="187">
          <cell r="P187">
            <v>18000</v>
          </cell>
        </row>
        <row r="201">
          <cell r="P201">
            <v>88469</v>
          </cell>
        </row>
        <row r="211">
          <cell r="P211">
            <v>64003.75</v>
          </cell>
        </row>
        <row r="226">
          <cell r="P226">
            <v>1027490</v>
          </cell>
        </row>
        <row r="272">
          <cell r="P272">
            <v>162734.07695722757</v>
          </cell>
        </row>
        <row r="302">
          <cell r="P302">
            <v>1023997.8720539998</v>
          </cell>
        </row>
        <row r="314">
          <cell r="P314">
            <v>75871</v>
          </cell>
        </row>
        <row r="332">
          <cell r="P332">
            <v>60100</v>
          </cell>
        </row>
        <row r="348">
          <cell r="P348">
            <v>50000</v>
          </cell>
        </row>
        <row r="373">
          <cell r="P373">
            <v>62735.505368408747</v>
          </cell>
        </row>
        <row r="386">
          <cell r="P386">
            <v>237622</v>
          </cell>
        </row>
        <row r="396">
          <cell r="P396">
            <v>26932</v>
          </cell>
        </row>
        <row r="406">
          <cell r="P406">
            <v>22000</v>
          </cell>
        </row>
        <row r="413">
          <cell r="P413">
            <v>0</v>
          </cell>
        </row>
        <row r="418">
          <cell r="P418">
            <v>0</v>
          </cell>
        </row>
      </sheetData>
      <sheetData sheetId="4">
        <row r="16">
          <cell r="P16">
            <v>4131</v>
          </cell>
        </row>
        <row r="31">
          <cell r="P31">
            <v>290095.35305106512</v>
          </cell>
        </row>
        <row r="46">
          <cell r="P46">
            <v>1200</v>
          </cell>
        </row>
        <row r="64">
          <cell r="P64">
            <v>225000</v>
          </cell>
        </row>
        <row r="82">
          <cell r="P82">
            <v>20000</v>
          </cell>
        </row>
        <row r="101">
          <cell r="P101">
            <v>25982</v>
          </cell>
        </row>
        <row r="123">
          <cell r="P123">
            <v>2810</v>
          </cell>
        </row>
        <row r="138">
          <cell r="P138">
            <v>35579.523559358437</v>
          </cell>
        </row>
        <row r="152">
          <cell r="P152">
            <v>3150</v>
          </cell>
        </row>
        <row r="171">
          <cell r="P171">
            <v>3000</v>
          </cell>
        </row>
        <row r="178">
          <cell r="P178">
            <v>0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I13" sqref="I13"/>
    </sheetView>
  </sheetViews>
  <sheetFormatPr defaultRowHeight="15.75" x14ac:dyDescent="0.25"/>
  <cols>
    <col min="1" max="1" width="59.85546875" style="2" customWidth="1"/>
    <col min="2" max="2" width="19.28515625" style="2" customWidth="1"/>
    <col min="3" max="3" width="10.140625" style="2" bestFit="1" customWidth="1"/>
    <col min="4" max="254" width="9.140625" style="2"/>
    <col min="255" max="255" width="59.85546875" style="2" customWidth="1"/>
    <col min="256" max="258" width="19.28515625" style="2" customWidth="1"/>
    <col min="259" max="259" width="10.140625" style="2" bestFit="1" customWidth="1"/>
    <col min="260" max="510" width="9.140625" style="2"/>
    <col min="511" max="511" width="59.85546875" style="2" customWidth="1"/>
    <col min="512" max="514" width="19.28515625" style="2" customWidth="1"/>
    <col min="515" max="515" width="10.140625" style="2" bestFit="1" customWidth="1"/>
    <col min="516" max="766" width="9.140625" style="2"/>
    <col min="767" max="767" width="59.85546875" style="2" customWidth="1"/>
    <col min="768" max="770" width="19.28515625" style="2" customWidth="1"/>
    <col min="771" max="771" width="10.140625" style="2" bestFit="1" customWidth="1"/>
    <col min="772" max="1022" width="9.140625" style="2"/>
    <col min="1023" max="1023" width="59.85546875" style="2" customWidth="1"/>
    <col min="1024" max="1026" width="19.28515625" style="2" customWidth="1"/>
    <col min="1027" max="1027" width="10.140625" style="2" bestFit="1" customWidth="1"/>
    <col min="1028" max="1278" width="9.140625" style="2"/>
    <col min="1279" max="1279" width="59.85546875" style="2" customWidth="1"/>
    <col min="1280" max="1282" width="19.28515625" style="2" customWidth="1"/>
    <col min="1283" max="1283" width="10.140625" style="2" bestFit="1" customWidth="1"/>
    <col min="1284" max="1534" width="9.140625" style="2"/>
    <col min="1535" max="1535" width="59.85546875" style="2" customWidth="1"/>
    <col min="1536" max="1538" width="19.28515625" style="2" customWidth="1"/>
    <col min="1539" max="1539" width="10.140625" style="2" bestFit="1" customWidth="1"/>
    <col min="1540" max="1790" width="9.140625" style="2"/>
    <col min="1791" max="1791" width="59.85546875" style="2" customWidth="1"/>
    <col min="1792" max="1794" width="19.28515625" style="2" customWidth="1"/>
    <col min="1795" max="1795" width="10.140625" style="2" bestFit="1" customWidth="1"/>
    <col min="1796" max="2046" width="9.140625" style="2"/>
    <col min="2047" max="2047" width="59.85546875" style="2" customWidth="1"/>
    <col min="2048" max="2050" width="19.28515625" style="2" customWidth="1"/>
    <col min="2051" max="2051" width="10.140625" style="2" bestFit="1" customWidth="1"/>
    <col min="2052" max="2302" width="9.140625" style="2"/>
    <col min="2303" max="2303" width="59.85546875" style="2" customWidth="1"/>
    <col min="2304" max="2306" width="19.28515625" style="2" customWidth="1"/>
    <col min="2307" max="2307" width="10.140625" style="2" bestFit="1" customWidth="1"/>
    <col min="2308" max="2558" width="9.140625" style="2"/>
    <col min="2559" max="2559" width="59.85546875" style="2" customWidth="1"/>
    <col min="2560" max="2562" width="19.28515625" style="2" customWidth="1"/>
    <col min="2563" max="2563" width="10.140625" style="2" bestFit="1" customWidth="1"/>
    <col min="2564" max="2814" width="9.140625" style="2"/>
    <col min="2815" max="2815" width="59.85546875" style="2" customWidth="1"/>
    <col min="2816" max="2818" width="19.28515625" style="2" customWidth="1"/>
    <col min="2819" max="2819" width="10.140625" style="2" bestFit="1" customWidth="1"/>
    <col min="2820" max="3070" width="9.140625" style="2"/>
    <col min="3071" max="3071" width="59.85546875" style="2" customWidth="1"/>
    <col min="3072" max="3074" width="19.28515625" style="2" customWidth="1"/>
    <col min="3075" max="3075" width="10.140625" style="2" bestFit="1" customWidth="1"/>
    <col min="3076" max="3326" width="9.140625" style="2"/>
    <col min="3327" max="3327" width="59.85546875" style="2" customWidth="1"/>
    <col min="3328" max="3330" width="19.28515625" style="2" customWidth="1"/>
    <col min="3331" max="3331" width="10.140625" style="2" bestFit="1" customWidth="1"/>
    <col min="3332" max="3582" width="9.140625" style="2"/>
    <col min="3583" max="3583" width="59.85546875" style="2" customWidth="1"/>
    <col min="3584" max="3586" width="19.28515625" style="2" customWidth="1"/>
    <col min="3587" max="3587" width="10.140625" style="2" bestFit="1" customWidth="1"/>
    <col min="3588" max="3838" width="9.140625" style="2"/>
    <col min="3839" max="3839" width="59.85546875" style="2" customWidth="1"/>
    <col min="3840" max="3842" width="19.28515625" style="2" customWidth="1"/>
    <col min="3843" max="3843" width="10.140625" style="2" bestFit="1" customWidth="1"/>
    <col min="3844" max="4094" width="9.140625" style="2"/>
    <col min="4095" max="4095" width="59.85546875" style="2" customWidth="1"/>
    <col min="4096" max="4098" width="19.28515625" style="2" customWidth="1"/>
    <col min="4099" max="4099" width="10.140625" style="2" bestFit="1" customWidth="1"/>
    <col min="4100" max="4350" width="9.140625" style="2"/>
    <col min="4351" max="4351" width="59.85546875" style="2" customWidth="1"/>
    <col min="4352" max="4354" width="19.28515625" style="2" customWidth="1"/>
    <col min="4355" max="4355" width="10.140625" style="2" bestFit="1" customWidth="1"/>
    <col min="4356" max="4606" width="9.140625" style="2"/>
    <col min="4607" max="4607" width="59.85546875" style="2" customWidth="1"/>
    <col min="4608" max="4610" width="19.28515625" style="2" customWidth="1"/>
    <col min="4611" max="4611" width="10.140625" style="2" bestFit="1" customWidth="1"/>
    <col min="4612" max="4862" width="9.140625" style="2"/>
    <col min="4863" max="4863" width="59.85546875" style="2" customWidth="1"/>
    <col min="4864" max="4866" width="19.28515625" style="2" customWidth="1"/>
    <col min="4867" max="4867" width="10.140625" style="2" bestFit="1" customWidth="1"/>
    <col min="4868" max="5118" width="9.140625" style="2"/>
    <col min="5119" max="5119" width="59.85546875" style="2" customWidth="1"/>
    <col min="5120" max="5122" width="19.28515625" style="2" customWidth="1"/>
    <col min="5123" max="5123" width="10.140625" style="2" bestFit="1" customWidth="1"/>
    <col min="5124" max="5374" width="9.140625" style="2"/>
    <col min="5375" max="5375" width="59.85546875" style="2" customWidth="1"/>
    <col min="5376" max="5378" width="19.28515625" style="2" customWidth="1"/>
    <col min="5379" max="5379" width="10.140625" style="2" bestFit="1" customWidth="1"/>
    <col min="5380" max="5630" width="9.140625" style="2"/>
    <col min="5631" max="5631" width="59.85546875" style="2" customWidth="1"/>
    <col min="5632" max="5634" width="19.28515625" style="2" customWidth="1"/>
    <col min="5635" max="5635" width="10.140625" style="2" bestFit="1" customWidth="1"/>
    <col min="5636" max="5886" width="9.140625" style="2"/>
    <col min="5887" max="5887" width="59.85546875" style="2" customWidth="1"/>
    <col min="5888" max="5890" width="19.28515625" style="2" customWidth="1"/>
    <col min="5891" max="5891" width="10.140625" style="2" bestFit="1" customWidth="1"/>
    <col min="5892" max="6142" width="9.140625" style="2"/>
    <col min="6143" max="6143" width="59.85546875" style="2" customWidth="1"/>
    <col min="6144" max="6146" width="19.28515625" style="2" customWidth="1"/>
    <col min="6147" max="6147" width="10.140625" style="2" bestFit="1" customWidth="1"/>
    <col min="6148" max="6398" width="9.140625" style="2"/>
    <col min="6399" max="6399" width="59.85546875" style="2" customWidth="1"/>
    <col min="6400" max="6402" width="19.28515625" style="2" customWidth="1"/>
    <col min="6403" max="6403" width="10.140625" style="2" bestFit="1" customWidth="1"/>
    <col min="6404" max="6654" width="9.140625" style="2"/>
    <col min="6655" max="6655" width="59.85546875" style="2" customWidth="1"/>
    <col min="6656" max="6658" width="19.28515625" style="2" customWidth="1"/>
    <col min="6659" max="6659" width="10.140625" style="2" bestFit="1" customWidth="1"/>
    <col min="6660" max="6910" width="9.140625" style="2"/>
    <col min="6911" max="6911" width="59.85546875" style="2" customWidth="1"/>
    <col min="6912" max="6914" width="19.28515625" style="2" customWidth="1"/>
    <col min="6915" max="6915" width="10.140625" style="2" bestFit="1" customWidth="1"/>
    <col min="6916" max="7166" width="9.140625" style="2"/>
    <col min="7167" max="7167" width="59.85546875" style="2" customWidth="1"/>
    <col min="7168" max="7170" width="19.28515625" style="2" customWidth="1"/>
    <col min="7171" max="7171" width="10.140625" style="2" bestFit="1" customWidth="1"/>
    <col min="7172" max="7422" width="9.140625" style="2"/>
    <col min="7423" max="7423" width="59.85546875" style="2" customWidth="1"/>
    <col min="7424" max="7426" width="19.28515625" style="2" customWidth="1"/>
    <col min="7427" max="7427" width="10.140625" style="2" bestFit="1" customWidth="1"/>
    <col min="7428" max="7678" width="9.140625" style="2"/>
    <col min="7679" max="7679" width="59.85546875" style="2" customWidth="1"/>
    <col min="7680" max="7682" width="19.28515625" style="2" customWidth="1"/>
    <col min="7683" max="7683" width="10.140625" style="2" bestFit="1" customWidth="1"/>
    <col min="7684" max="7934" width="9.140625" style="2"/>
    <col min="7935" max="7935" width="59.85546875" style="2" customWidth="1"/>
    <col min="7936" max="7938" width="19.28515625" style="2" customWidth="1"/>
    <col min="7939" max="7939" width="10.140625" style="2" bestFit="1" customWidth="1"/>
    <col min="7940" max="8190" width="9.140625" style="2"/>
    <col min="8191" max="8191" width="59.85546875" style="2" customWidth="1"/>
    <col min="8192" max="8194" width="19.28515625" style="2" customWidth="1"/>
    <col min="8195" max="8195" width="10.140625" style="2" bestFit="1" customWidth="1"/>
    <col min="8196" max="8446" width="9.140625" style="2"/>
    <col min="8447" max="8447" width="59.85546875" style="2" customWidth="1"/>
    <col min="8448" max="8450" width="19.28515625" style="2" customWidth="1"/>
    <col min="8451" max="8451" width="10.140625" style="2" bestFit="1" customWidth="1"/>
    <col min="8452" max="8702" width="9.140625" style="2"/>
    <col min="8703" max="8703" width="59.85546875" style="2" customWidth="1"/>
    <col min="8704" max="8706" width="19.28515625" style="2" customWidth="1"/>
    <col min="8707" max="8707" width="10.140625" style="2" bestFit="1" customWidth="1"/>
    <col min="8708" max="8958" width="9.140625" style="2"/>
    <col min="8959" max="8959" width="59.85546875" style="2" customWidth="1"/>
    <col min="8960" max="8962" width="19.28515625" style="2" customWidth="1"/>
    <col min="8963" max="8963" width="10.140625" style="2" bestFit="1" customWidth="1"/>
    <col min="8964" max="9214" width="9.140625" style="2"/>
    <col min="9215" max="9215" width="59.85546875" style="2" customWidth="1"/>
    <col min="9216" max="9218" width="19.28515625" style="2" customWidth="1"/>
    <col min="9219" max="9219" width="10.140625" style="2" bestFit="1" customWidth="1"/>
    <col min="9220" max="9470" width="9.140625" style="2"/>
    <col min="9471" max="9471" width="59.85546875" style="2" customWidth="1"/>
    <col min="9472" max="9474" width="19.28515625" style="2" customWidth="1"/>
    <col min="9475" max="9475" width="10.140625" style="2" bestFit="1" customWidth="1"/>
    <col min="9476" max="9726" width="9.140625" style="2"/>
    <col min="9727" max="9727" width="59.85546875" style="2" customWidth="1"/>
    <col min="9728" max="9730" width="19.28515625" style="2" customWidth="1"/>
    <col min="9731" max="9731" width="10.140625" style="2" bestFit="1" customWidth="1"/>
    <col min="9732" max="9982" width="9.140625" style="2"/>
    <col min="9983" max="9983" width="59.85546875" style="2" customWidth="1"/>
    <col min="9984" max="9986" width="19.28515625" style="2" customWidth="1"/>
    <col min="9987" max="9987" width="10.140625" style="2" bestFit="1" customWidth="1"/>
    <col min="9988" max="10238" width="9.140625" style="2"/>
    <col min="10239" max="10239" width="59.85546875" style="2" customWidth="1"/>
    <col min="10240" max="10242" width="19.28515625" style="2" customWidth="1"/>
    <col min="10243" max="10243" width="10.140625" style="2" bestFit="1" customWidth="1"/>
    <col min="10244" max="10494" width="9.140625" style="2"/>
    <col min="10495" max="10495" width="59.85546875" style="2" customWidth="1"/>
    <col min="10496" max="10498" width="19.28515625" style="2" customWidth="1"/>
    <col min="10499" max="10499" width="10.140625" style="2" bestFit="1" customWidth="1"/>
    <col min="10500" max="10750" width="9.140625" style="2"/>
    <col min="10751" max="10751" width="59.85546875" style="2" customWidth="1"/>
    <col min="10752" max="10754" width="19.28515625" style="2" customWidth="1"/>
    <col min="10755" max="10755" width="10.140625" style="2" bestFit="1" customWidth="1"/>
    <col min="10756" max="11006" width="9.140625" style="2"/>
    <col min="11007" max="11007" width="59.85546875" style="2" customWidth="1"/>
    <col min="11008" max="11010" width="19.28515625" style="2" customWidth="1"/>
    <col min="11011" max="11011" width="10.140625" style="2" bestFit="1" customWidth="1"/>
    <col min="11012" max="11262" width="9.140625" style="2"/>
    <col min="11263" max="11263" width="59.85546875" style="2" customWidth="1"/>
    <col min="11264" max="11266" width="19.28515625" style="2" customWidth="1"/>
    <col min="11267" max="11267" width="10.140625" style="2" bestFit="1" customWidth="1"/>
    <col min="11268" max="11518" width="9.140625" style="2"/>
    <col min="11519" max="11519" width="59.85546875" style="2" customWidth="1"/>
    <col min="11520" max="11522" width="19.28515625" style="2" customWidth="1"/>
    <col min="11523" max="11523" width="10.140625" style="2" bestFit="1" customWidth="1"/>
    <col min="11524" max="11774" width="9.140625" style="2"/>
    <col min="11775" max="11775" width="59.85546875" style="2" customWidth="1"/>
    <col min="11776" max="11778" width="19.28515625" style="2" customWidth="1"/>
    <col min="11779" max="11779" width="10.140625" style="2" bestFit="1" customWidth="1"/>
    <col min="11780" max="12030" width="9.140625" style="2"/>
    <col min="12031" max="12031" width="59.85546875" style="2" customWidth="1"/>
    <col min="12032" max="12034" width="19.28515625" style="2" customWidth="1"/>
    <col min="12035" max="12035" width="10.140625" style="2" bestFit="1" customWidth="1"/>
    <col min="12036" max="12286" width="9.140625" style="2"/>
    <col min="12287" max="12287" width="59.85546875" style="2" customWidth="1"/>
    <col min="12288" max="12290" width="19.28515625" style="2" customWidth="1"/>
    <col min="12291" max="12291" width="10.140625" style="2" bestFit="1" customWidth="1"/>
    <col min="12292" max="12542" width="9.140625" style="2"/>
    <col min="12543" max="12543" width="59.85546875" style="2" customWidth="1"/>
    <col min="12544" max="12546" width="19.28515625" style="2" customWidth="1"/>
    <col min="12547" max="12547" width="10.140625" style="2" bestFit="1" customWidth="1"/>
    <col min="12548" max="12798" width="9.140625" style="2"/>
    <col min="12799" max="12799" width="59.85546875" style="2" customWidth="1"/>
    <col min="12800" max="12802" width="19.28515625" style="2" customWidth="1"/>
    <col min="12803" max="12803" width="10.140625" style="2" bestFit="1" customWidth="1"/>
    <col min="12804" max="13054" width="9.140625" style="2"/>
    <col min="13055" max="13055" width="59.85546875" style="2" customWidth="1"/>
    <col min="13056" max="13058" width="19.28515625" style="2" customWidth="1"/>
    <col min="13059" max="13059" width="10.140625" style="2" bestFit="1" customWidth="1"/>
    <col min="13060" max="13310" width="9.140625" style="2"/>
    <col min="13311" max="13311" width="59.85546875" style="2" customWidth="1"/>
    <col min="13312" max="13314" width="19.28515625" style="2" customWidth="1"/>
    <col min="13315" max="13315" width="10.140625" style="2" bestFit="1" customWidth="1"/>
    <col min="13316" max="13566" width="9.140625" style="2"/>
    <col min="13567" max="13567" width="59.85546875" style="2" customWidth="1"/>
    <col min="13568" max="13570" width="19.28515625" style="2" customWidth="1"/>
    <col min="13571" max="13571" width="10.140625" style="2" bestFit="1" customWidth="1"/>
    <col min="13572" max="13822" width="9.140625" style="2"/>
    <col min="13823" max="13823" width="59.85546875" style="2" customWidth="1"/>
    <col min="13824" max="13826" width="19.28515625" style="2" customWidth="1"/>
    <col min="13827" max="13827" width="10.140625" style="2" bestFit="1" customWidth="1"/>
    <col min="13828" max="14078" width="9.140625" style="2"/>
    <col min="14079" max="14079" width="59.85546875" style="2" customWidth="1"/>
    <col min="14080" max="14082" width="19.28515625" style="2" customWidth="1"/>
    <col min="14083" max="14083" width="10.140625" style="2" bestFit="1" customWidth="1"/>
    <col min="14084" max="14334" width="9.140625" style="2"/>
    <col min="14335" max="14335" width="59.85546875" style="2" customWidth="1"/>
    <col min="14336" max="14338" width="19.28515625" style="2" customWidth="1"/>
    <col min="14339" max="14339" width="10.140625" style="2" bestFit="1" customWidth="1"/>
    <col min="14340" max="14590" width="9.140625" style="2"/>
    <col min="14591" max="14591" width="59.85546875" style="2" customWidth="1"/>
    <col min="14592" max="14594" width="19.28515625" style="2" customWidth="1"/>
    <col min="14595" max="14595" width="10.140625" style="2" bestFit="1" customWidth="1"/>
    <col min="14596" max="14846" width="9.140625" style="2"/>
    <col min="14847" max="14847" width="59.85546875" style="2" customWidth="1"/>
    <col min="14848" max="14850" width="19.28515625" style="2" customWidth="1"/>
    <col min="14851" max="14851" width="10.140625" style="2" bestFit="1" customWidth="1"/>
    <col min="14852" max="15102" width="9.140625" style="2"/>
    <col min="15103" max="15103" width="59.85546875" style="2" customWidth="1"/>
    <col min="15104" max="15106" width="19.28515625" style="2" customWidth="1"/>
    <col min="15107" max="15107" width="10.140625" style="2" bestFit="1" customWidth="1"/>
    <col min="15108" max="15358" width="9.140625" style="2"/>
    <col min="15359" max="15359" width="59.85546875" style="2" customWidth="1"/>
    <col min="15360" max="15362" width="19.28515625" style="2" customWidth="1"/>
    <col min="15363" max="15363" width="10.140625" style="2" bestFit="1" customWidth="1"/>
    <col min="15364" max="15614" width="9.140625" style="2"/>
    <col min="15615" max="15615" width="59.85546875" style="2" customWidth="1"/>
    <col min="15616" max="15618" width="19.28515625" style="2" customWidth="1"/>
    <col min="15619" max="15619" width="10.140625" style="2" bestFit="1" customWidth="1"/>
    <col min="15620" max="15870" width="9.140625" style="2"/>
    <col min="15871" max="15871" width="59.85546875" style="2" customWidth="1"/>
    <col min="15872" max="15874" width="19.28515625" style="2" customWidth="1"/>
    <col min="15875" max="15875" width="10.140625" style="2" bestFit="1" customWidth="1"/>
    <col min="15876" max="16126" width="9.140625" style="2"/>
    <col min="16127" max="16127" width="59.85546875" style="2" customWidth="1"/>
    <col min="16128" max="16130" width="19.28515625" style="2" customWidth="1"/>
    <col min="16131" max="16131" width="10.140625" style="2" bestFit="1" customWidth="1"/>
    <col min="16132" max="16384" width="9.140625" style="2"/>
  </cols>
  <sheetData>
    <row r="1" spans="1:3" ht="16.5" customHeight="1" x14ac:dyDescent="0.25">
      <c r="A1" s="31" t="s">
        <v>0</v>
      </c>
      <c r="B1" s="1"/>
    </row>
    <row r="2" spans="1:3" ht="16.5" customHeight="1" x14ac:dyDescent="0.25">
      <c r="A2" s="3"/>
      <c r="B2" s="3">
        <v>2026</v>
      </c>
    </row>
    <row r="3" spans="1:3" x14ac:dyDescent="0.25">
      <c r="A3" s="4" t="s">
        <v>1</v>
      </c>
      <c r="B3" s="5">
        <f>+B4+B10+B19+B24+B28+B26</f>
        <v>9079388.6119999997</v>
      </c>
      <c r="C3" s="6"/>
    </row>
    <row r="4" spans="1:3" x14ac:dyDescent="0.25">
      <c r="A4" s="7" t="s">
        <v>2</v>
      </c>
      <c r="B4" s="8">
        <f>SUM(B5:B9)</f>
        <v>4564198</v>
      </c>
    </row>
    <row r="5" spans="1:3" x14ac:dyDescent="0.25">
      <c r="A5" s="9" t="s">
        <v>3</v>
      </c>
      <c r="B5" s="10">
        <f>+'[1]приходи държ'!$Q$15</f>
        <v>4008624</v>
      </c>
      <c r="C5" s="11"/>
    </row>
    <row r="6" spans="1:3" x14ac:dyDescent="0.25">
      <c r="A6" s="9" t="s">
        <v>4</v>
      </c>
      <c r="B6" s="10">
        <f>+'[1]приходи държ'!$Q$6</f>
        <v>620</v>
      </c>
      <c r="C6" s="11"/>
    </row>
    <row r="7" spans="1:3" x14ac:dyDescent="0.25">
      <c r="A7" s="9" t="s">
        <v>5</v>
      </c>
      <c r="B7" s="10">
        <f>+'[1]приходи държ'!$Q$26</f>
        <v>-604</v>
      </c>
      <c r="C7" s="11"/>
    </row>
    <row r="8" spans="1:3" x14ac:dyDescent="0.25">
      <c r="A8" s="9" t="s">
        <v>6</v>
      </c>
      <c r="B8" s="10">
        <f>+'[1]приходи държ'!$Q$28</f>
        <v>-4520</v>
      </c>
      <c r="C8" s="11"/>
    </row>
    <row r="9" spans="1:3" x14ac:dyDescent="0.25">
      <c r="A9" s="9" t="s">
        <v>7</v>
      </c>
      <c r="B9" s="10">
        <f>+'[1]приходи държ'!$Q$30</f>
        <v>560078</v>
      </c>
      <c r="C9" s="11"/>
    </row>
    <row r="10" spans="1:3" x14ac:dyDescent="0.25">
      <c r="A10" s="7" t="s">
        <v>8</v>
      </c>
      <c r="B10" s="8">
        <f>SUM(B11:B18)</f>
        <v>2846451.6119999997</v>
      </c>
      <c r="C10" s="12"/>
    </row>
    <row r="11" spans="1:3" x14ac:dyDescent="0.25">
      <c r="A11" s="9" t="s">
        <v>9</v>
      </c>
      <c r="B11" s="10">
        <f>+'[1]приходи-местни'!$Q$5+'[1]приходи-местни'!$Q$7</f>
        <v>1136896</v>
      </c>
      <c r="C11" s="11"/>
    </row>
    <row r="12" spans="1:3" x14ac:dyDescent="0.25">
      <c r="A12" s="9" t="s">
        <v>10</v>
      </c>
      <c r="B12" s="10">
        <f>+'[1]приходи-местни'!$Q$12</f>
        <v>158985.4</v>
      </c>
      <c r="C12" s="11"/>
    </row>
    <row r="13" spans="1:3" x14ac:dyDescent="0.25">
      <c r="A13" s="9" t="s">
        <v>11</v>
      </c>
      <c r="B13" s="10">
        <f>+'[1]приходи-местни'!$Q$16</f>
        <v>1054475</v>
      </c>
      <c r="C13" s="11"/>
    </row>
    <row r="14" spans="1:3" x14ac:dyDescent="0.25">
      <c r="A14" s="9" t="s">
        <v>12</v>
      </c>
      <c r="B14" s="10">
        <f>+'[1]приходи-местни'!$Q$26</f>
        <v>34000</v>
      </c>
      <c r="C14" s="11"/>
    </row>
    <row r="15" spans="1:3" x14ac:dyDescent="0.25">
      <c r="A15" s="9" t="s">
        <v>13</v>
      </c>
      <c r="B15" s="10">
        <f>+'[1]приходи-местни'!$Q$29</f>
        <v>8000</v>
      </c>
      <c r="C15" s="11"/>
    </row>
    <row r="16" spans="1:3" x14ac:dyDescent="0.25">
      <c r="A16" s="9" t="s">
        <v>14</v>
      </c>
      <c r="B16" s="10">
        <f>+'[1]приходи-местни'!$Q$34</f>
        <v>-34976.788</v>
      </c>
      <c r="C16" s="11"/>
    </row>
    <row r="17" spans="1:4" x14ac:dyDescent="0.25">
      <c r="A17" s="9" t="s">
        <v>15</v>
      </c>
      <c r="B17" s="10">
        <f>+'[1]приходи-местни'!$Q$37</f>
        <v>489072</v>
      </c>
      <c r="C17" s="11"/>
    </row>
    <row r="18" spans="1:4" x14ac:dyDescent="0.25">
      <c r="A18" s="9" t="s">
        <v>16</v>
      </c>
      <c r="B18" s="10"/>
      <c r="C18" s="11"/>
    </row>
    <row r="19" spans="1:4" ht="20.25" customHeight="1" x14ac:dyDescent="0.25">
      <c r="A19" s="13" t="s">
        <v>17</v>
      </c>
      <c r="B19" s="14">
        <f>SUM(B20:B23)</f>
        <v>633800</v>
      </c>
    </row>
    <row r="20" spans="1:4" x14ac:dyDescent="0.25">
      <c r="A20" s="9" t="s">
        <v>18</v>
      </c>
      <c r="B20" s="10">
        <v>0</v>
      </c>
      <c r="C20" s="11"/>
    </row>
    <row r="21" spans="1:4" x14ac:dyDescent="0.25">
      <c r="A21" s="9" t="s">
        <v>19</v>
      </c>
      <c r="B21" s="10">
        <f>+'[1]приходи-местни'!$Q$48</f>
        <v>91800</v>
      </c>
      <c r="C21" s="11"/>
    </row>
    <row r="22" spans="1:4" x14ac:dyDescent="0.25">
      <c r="A22" s="9" t="s">
        <v>20</v>
      </c>
      <c r="B22" s="10">
        <f>+'[1]приходи-местни'!$Q$49</f>
        <v>482700</v>
      </c>
      <c r="C22" s="11"/>
    </row>
    <row r="23" spans="1:4" x14ac:dyDescent="0.25">
      <c r="A23" s="9" t="s">
        <v>21</v>
      </c>
      <c r="B23" s="10">
        <f>+'[1]приходи-местни'!$Q$50</f>
        <v>59300</v>
      </c>
      <c r="C23" s="11"/>
    </row>
    <row r="24" spans="1:4" ht="20.25" customHeight="1" x14ac:dyDescent="0.25">
      <c r="A24" s="13" t="s">
        <v>22</v>
      </c>
      <c r="B24" s="14">
        <f>+B25</f>
        <v>-13121</v>
      </c>
    </row>
    <row r="25" spans="1:4" x14ac:dyDescent="0.25">
      <c r="A25" s="9" t="s">
        <v>23</v>
      </c>
      <c r="B25" s="10">
        <f>+'[1]приходи-местни'!$Q$51+'[1]приходи-местни'!$Q$53</f>
        <v>-13121</v>
      </c>
      <c r="C25" s="11"/>
    </row>
    <row r="26" spans="1:4" ht="20.25" customHeight="1" x14ac:dyDescent="0.25">
      <c r="A26" s="13" t="s">
        <v>5</v>
      </c>
      <c r="B26" s="14">
        <f>+B27</f>
        <v>82260</v>
      </c>
    </row>
    <row r="27" spans="1:4" x14ac:dyDescent="0.25">
      <c r="A27" s="9" t="s">
        <v>5</v>
      </c>
      <c r="B27" s="10">
        <f>+'[1]приходи-местни'!$Q$55</f>
        <v>82260</v>
      </c>
      <c r="C27" s="11"/>
    </row>
    <row r="28" spans="1:4" ht="20.25" customHeight="1" x14ac:dyDescent="0.25">
      <c r="A28" s="13" t="s">
        <v>6</v>
      </c>
      <c r="B28" s="14">
        <f>SUM(B29:B30)</f>
        <v>965800</v>
      </c>
    </row>
    <row r="29" spans="1:4" x14ac:dyDescent="0.25">
      <c r="A29" s="9" t="s">
        <v>24</v>
      </c>
      <c r="B29" s="10"/>
      <c r="C29" s="11"/>
    </row>
    <row r="30" spans="1:4" x14ac:dyDescent="0.25">
      <c r="A30" s="9" t="s">
        <v>7</v>
      </c>
      <c r="B30" s="10">
        <f>+'[1]приходи-местни'!$Q$59</f>
        <v>965800</v>
      </c>
      <c r="C30" s="11"/>
    </row>
    <row r="31" spans="1:4" ht="18.75" customHeight="1" x14ac:dyDescent="0.25">
      <c r="A31" s="4" t="s">
        <v>25</v>
      </c>
      <c r="B31" s="15">
        <f>+B32+B40+B47</f>
        <v>9079388.8070020787</v>
      </c>
      <c r="C31" s="6"/>
    </row>
    <row r="32" spans="1:4" x14ac:dyDescent="0.25">
      <c r="A32" s="7" t="s">
        <v>26</v>
      </c>
      <c r="B32" s="16">
        <f>SUM(B33:B39)</f>
        <v>4564197.8897741549</v>
      </c>
      <c r="C32" s="12"/>
      <c r="D32" s="12"/>
    </row>
    <row r="33" spans="1:4" x14ac:dyDescent="0.25">
      <c r="A33" s="17" t="s">
        <v>27</v>
      </c>
      <c r="B33" s="18">
        <f>+'[1]разходи държ'!$O$37</f>
        <v>800071.01946825557</v>
      </c>
      <c r="C33" s="19"/>
    </row>
    <row r="34" spans="1:4" x14ac:dyDescent="0.25">
      <c r="A34" s="17" t="s">
        <v>28</v>
      </c>
      <c r="B34" s="18">
        <f>+'[1]разходи държ'!$O$65+'[1]разходи държ'!$O$83+'[1]разходи държ'!$O$122</f>
        <v>160251.52462799998</v>
      </c>
      <c r="C34" s="19"/>
    </row>
    <row r="35" spans="1:4" x14ac:dyDescent="0.25">
      <c r="A35" s="17" t="s">
        <v>29</v>
      </c>
      <c r="B35" s="10">
        <f>+'[1]разходи държ'!$O$153+'[1]разходи държ'!$O$177+'[1]разходи държ'!$O$215+'[1]разходи държ'!$O$250+'[1]разходи държ'!$O$266+'[1]разходи държ'!$O$280</f>
        <v>3127252</v>
      </c>
      <c r="C35" s="19"/>
    </row>
    <row r="36" spans="1:4" x14ac:dyDescent="0.25">
      <c r="A36" s="20" t="s">
        <v>30</v>
      </c>
      <c r="B36" s="21">
        <f>+'[1]разходи държ'!$O$296+'[1]разходи държ'!$O$311+'[1]разходи държ'!$O$331</f>
        <v>149818.26794189983</v>
      </c>
      <c r="C36" s="19"/>
    </row>
    <row r="37" spans="1:4" ht="28.5" customHeight="1" x14ac:dyDescent="0.25">
      <c r="A37" s="22" t="s">
        <v>31</v>
      </c>
      <c r="B37" s="21">
        <f>+'[1]разходи държ'!$O$345+'[1]разходи държ'!$O$360+'[1]разходи държ'!$O$371+'[1]разходи държ'!$O$379</f>
        <v>210941.07773600001</v>
      </c>
      <c r="C37" s="19"/>
    </row>
    <row r="38" spans="1:4" ht="28.5" customHeight="1" x14ac:dyDescent="0.25">
      <c r="A38" s="20" t="s">
        <v>32</v>
      </c>
      <c r="B38" s="21">
        <f>+'[1]разходи държ'!$O$386+'[1]разходи държ'!$O$393</f>
        <v>112459</v>
      </c>
      <c r="C38" s="19"/>
    </row>
    <row r="39" spans="1:4" ht="27" customHeight="1" x14ac:dyDescent="0.25">
      <c r="A39" s="20" t="s">
        <v>33</v>
      </c>
      <c r="B39" s="21">
        <f>+'[1]разходи държ'!$O$399</f>
        <v>3405</v>
      </c>
      <c r="C39" s="19"/>
    </row>
    <row r="40" spans="1:4" ht="32.25" customHeight="1" x14ac:dyDescent="0.25">
      <c r="A40" s="23" t="s">
        <v>34</v>
      </c>
      <c r="B40" s="24">
        <f>SUM(B41:B46)</f>
        <v>610947.87661042355</v>
      </c>
      <c r="C40" s="25"/>
    </row>
    <row r="41" spans="1:4" ht="16.5" customHeight="1" x14ac:dyDescent="0.25">
      <c r="A41" s="17" t="s">
        <v>27</v>
      </c>
      <c r="B41" s="10">
        <f>+'[1]разходи дофин'!$P$16+'[1]разходи дофин'!$P$31</f>
        <v>294226.35305106512</v>
      </c>
    </row>
    <row r="42" spans="1:4" ht="16.5" customHeight="1" x14ac:dyDescent="0.25">
      <c r="A42" s="17" t="s">
        <v>28</v>
      </c>
      <c r="B42" s="10">
        <f>+'[1]разходи дофин'!$P$46+'[1]разходи дофин'!$P$64</f>
        <v>226200</v>
      </c>
    </row>
    <row r="43" spans="1:4" ht="16.5" customHeight="1" x14ac:dyDescent="0.25">
      <c r="A43" s="17" t="s">
        <v>29</v>
      </c>
      <c r="B43" s="10">
        <f>+'[1]разходи дофин'!$P$82+'[1]разходи дофин'!$P$101+'[1]разходи дофин'!$P$123</f>
        <v>48792</v>
      </c>
    </row>
    <row r="44" spans="1:4" ht="16.5" customHeight="1" x14ac:dyDescent="0.25">
      <c r="A44" s="20" t="s">
        <v>30</v>
      </c>
      <c r="B44" s="10">
        <f>+'[1]разходи дофин'!$P$138</f>
        <v>35579.523559358437</v>
      </c>
    </row>
    <row r="45" spans="1:4" ht="28.5" customHeight="1" x14ac:dyDescent="0.25">
      <c r="A45" s="22" t="s">
        <v>31</v>
      </c>
      <c r="B45" s="10">
        <f>+'[1]разходи дофин'!$P$152+'[1]разходи дофин'!$P$171</f>
        <v>6150</v>
      </c>
    </row>
    <row r="46" spans="1:4" ht="28.5" customHeight="1" x14ac:dyDescent="0.25">
      <c r="A46" s="20" t="s">
        <v>32</v>
      </c>
      <c r="B46" s="10">
        <f>+'[1]разходи дофин'!$P$178</f>
        <v>0</v>
      </c>
    </row>
    <row r="47" spans="1:4" x14ac:dyDescent="0.25">
      <c r="A47" s="26" t="s">
        <v>35</v>
      </c>
      <c r="B47" s="27">
        <f>SUM(B48:B55)</f>
        <v>3904243.0406175014</v>
      </c>
      <c r="C47" s="25"/>
      <c r="D47" s="25"/>
    </row>
    <row r="48" spans="1:4" x14ac:dyDescent="0.25">
      <c r="A48" s="17" t="s">
        <v>27</v>
      </c>
      <c r="B48" s="10">
        <f>+'[1]разходи местни'!$P$37+'[1]разходи местни'!$P$63</f>
        <v>843283.86335061328</v>
      </c>
    </row>
    <row r="49" spans="1:2" x14ac:dyDescent="0.25">
      <c r="A49" s="17" t="s">
        <v>29</v>
      </c>
      <c r="B49" s="28"/>
    </row>
    <row r="50" spans="1:2" x14ac:dyDescent="0.25">
      <c r="A50" s="20" t="s">
        <v>30</v>
      </c>
      <c r="B50" s="29">
        <f>+'[1]разходи местни'!$P$111</f>
        <v>23793.1531</v>
      </c>
    </row>
    <row r="51" spans="1:2" ht="31.5" customHeight="1" x14ac:dyDescent="0.25">
      <c r="A51" s="22" t="s">
        <v>31</v>
      </c>
      <c r="B51" s="29">
        <f>+'[1]разходи местни'!$P$137+'[1]разходи местни'!$P$158+'[1]разходи местни'!$P$179</f>
        <v>117210.81978725205</v>
      </c>
    </row>
    <row r="52" spans="1:2" ht="36.75" customHeight="1" x14ac:dyDescent="0.25">
      <c r="A52" s="20" t="s">
        <v>36</v>
      </c>
      <c r="B52" s="21">
        <f>+'[1]разходи местни'!$P$187+'[1]разходи местни'!$P$201+'[1]разходи местни'!$P$211+'[1]разходи местни'!$P$226+'[1]разходи местни'!$P$272+'[1]разходи местни'!$P$302</f>
        <v>2384694.6990112276</v>
      </c>
    </row>
    <row r="53" spans="1:2" ht="27.75" customHeight="1" x14ac:dyDescent="0.25">
      <c r="A53" s="22" t="s">
        <v>32</v>
      </c>
      <c r="B53" s="29">
        <f>+'[1]разходи местни'!$P$314+'[1]разходи местни'!$P$332+'[1]разходи местни'!$P$348</f>
        <v>185971</v>
      </c>
    </row>
    <row r="54" spans="1:2" ht="15.75" customHeight="1" x14ac:dyDescent="0.25">
      <c r="A54" s="20" t="s">
        <v>33</v>
      </c>
      <c r="B54" s="30">
        <f>+'[1]разходи местни'!$P$373+'[1]разходи местни'!$P$386+'[1]разходи местни'!$P$396+'[1]разходи местни'!$P$406+'[1]разходи местни'!$P$413</f>
        <v>349289.50536840875</v>
      </c>
    </row>
    <row r="55" spans="1:2" x14ac:dyDescent="0.25">
      <c r="A55" s="20" t="s">
        <v>37</v>
      </c>
      <c r="B55" s="18">
        <f>+'[1]разходи местни'!$P$418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Ковачева</dc:creator>
  <cp:lastModifiedBy>Мария Ковачева</cp:lastModifiedBy>
  <dcterms:created xsi:type="dcterms:W3CDTF">2026-08-19T11:41:30Z</dcterms:created>
  <dcterms:modified xsi:type="dcterms:W3CDTF">2026-08-19T11:43:01Z</dcterms:modified>
</cp:coreProperties>
</file>